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<sst xmlns="http://schemas.openxmlformats.org/spreadsheetml/2006/main" count="165" uniqueCount="140">
  <si>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</si>
  <si>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</si>
  <si>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</si>
  <si>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</si>
  <si>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</si>
  <si>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</si>
  <si>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</si>
  <si>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</si>
  <si>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</si>
  <si>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</si>
  <si>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</si>
  <si>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</si>
  <si>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</si>
  <si>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</si>
  <si>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</si>
  <si>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</si>
  <si>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</si>
  <si>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</si>
  <si>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</si>
  <si>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</si>
  <si>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 BERTRAND RUSSELL</t>
  </si>
  <si>
    <t>20162 MILANO (MI) VIA  Francesco  GATTI 16 C.F. 80125870156 C.M. MIIS03900T</t>
  </si>
  <si>
    <t>7668/2014 del 22/12/2014</t>
  </si>
  <si>
    <t>000006 del 31/12/2014</t>
  </si>
  <si>
    <t>8Z00036649 del 12/01/2015</t>
  </si>
  <si>
    <t>8Z00040654 del 12/01/2015</t>
  </si>
  <si>
    <t>4220315800003773 del 12/01/2015</t>
  </si>
  <si>
    <t>27 del 27/01/2015</t>
  </si>
  <si>
    <t>9/7P del 22/01/2015</t>
  </si>
  <si>
    <t>20154E00558 del 09/01/2015</t>
  </si>
  <si>
    <t>003/PA del 30/01/2015</t>
  </si>
  <si>
    <t>14/7P del 09/02/2015</t>
  </si>
  <si>
    <t>15/7P del 09/02/2015</t>
  </si>
  <si>
    <t>20154E00855 del 09/01/2015</t>
  </si>
  <si>
    <t>150135/E del 13/02/2015</t>
  </si>
  <si>
    <t>150129/E del 12/02/2015</t>
  </si>
  <si>
    <t>22/PA 2015 del 05/02/2015</t>
  </si>
  <si>
    <t>1387E del 24/02/2015</t>
  </si>
  <si>
    <t>2015001414 del 26/02/2015</t>
  </si>
  <si>
    <t>000020 del 25/02/2015</t>
  </si>
  <si>
    <t>1562E del 02/03/2015</t>
  </si>
  <si>
    <t>007/PA del 23/02/2015</t>
  </si>
  <si>
    <t>009/PA del 27/02/2015</t>
  </si>
  <si>
    <t>150207/E del 05/03/2015</t>
  </si>
  <si>
    <t>4-PA del 17/02/2015</t>
  </si>
  <si>
    <t>2EL del 31/01/2015</t>
  </si>
  <si>
    <t>3EL del 31/01/2015</t>
  </si>
  <si>
    <t>53/7P del 09/03/2015</t>
  </si>
  <si>
    <t>52/7P del 09/03/2015</t>
  </si>
  <si>
    <t>2015001586 del 06/03/2015</t>
  </si>
  <si>
    <t>027/08/2015 del 12/03/2015</t>
  </si>
  <si>
    <t>E/16 del 28/02/2015</t>
  </si>
  <si>
    <t>5139 del 06/03/2015</t>
  </si>
  <si>
    <t>7/2015 del 25/02/2015</t>
  </si>
  <si>
    <t>5140 del 06/03/2015</t>
  </si>
  <si>
    <t>73 del 16/03/2015</t>
  </si>
  <si>
    <t>68/7P del 17/03/2015</t>
  </si>
  <si>
    <t>4220315800020527 del 09/03/2015</t>
  </si>
  <si>
    <t>8Z00247440 del 09/03/2015</t>
  </si>
  <si>
    <t>8Z00244645 del 09/03/2015</t>
  </si>
  <si>
    <t>20154E08453 del 05/03/2015</t>
  </si>
  <si>
    <t>7 del 31/03/2015</t>
  </si>
  <si>
    <t>019/PA del 31/03/2015</t>
  </si>
  <si>
    <t>150362/E del 14/04/2015</t>
  </si>
  <si>
    <t>150363/E del 14/04/2015</t>
  </si>
  <si>
    <t>150364/E del 14/04/2015</t>
  </si>
  <si>
    <t>020/PA del 31/03/2015</t>
  </si>
  <si>
    <t>14E del 10/04/2015</t>
  </si>
  <si>
    <t>231 del 21/04/2015</t>
  </si>
  <si>
    <t>180/P del 24/04/2015</t>
  </si>
  <si>
    <t>000007 del 29/04/2015</t>
  </si>
  <si>
    <t>151302793 del 04/05/2015</t>
  </si>
  <si>
    <t>026/PA del 30/04/2015</t>
  </si>
  <si>
    <t>15-0329 del 14/05/2015</t>
  </si>
  <si>
    <t>FATTPA 1_15 del 25/05/2015</t>
  </si>
  <si>
    <t>20154E18605 del 21/05/2015</t>
  </si>
  <si>
    <t>1729 del 20/05/2015</t>
  </si>
  <si>
    <t>167 del 15/05/2015</t>
  </si>
  <si>
    <t>8Z00457170 del 11/05/2015</t>
  </si>
  <si>
    <t>8Z00457922 del 11/05/2015</t>
  </si>
  <si>
    <t>4220315800036866 del 11/05/2015</t>
  </si>
  <si>
    <t>14 del 31/05/2015</t>
  </si>
  <si>
    <t>34 del 02/06/2015</t>
  </si>
  <si>
    <t>520/P del 27/05/2015</t>
  </si>
  <si>
    <t>19 del 01/05/2015</t>
  </si>
  <si>
    <t>2015053 del 22/05/2015</t>
  </si>
  <si>
    <t>000001-2015 del 16/06/2015</t>
  </si>
  <si>
    <t>8/EL del 29/05/2015</t>
  </si>
  <si>
    <t>7/EL del 29/05/2015</t>
  </si>
  <si>
    <t>2135 del 15/06/2015</t>
  </si>
  <si>
    <t>E-86 del 22/06/2015</t>
  </si>
  <si>
    <t>042/PA del 30/06/2015</t>
  </si>
  <si>
    <t>15E0000003031 del 11/07/2015</t>
  </si>
  <si>
    <t>15E0000000405 del 10/06/2015</t>
  </si>
  <si>
    <t>15E0000000397 del 10/06/2015</t>
  </si>
  <si>
    <t>15E0000000401 del 10/06/2015</t>
  </si>
  <si>
    <t>0300 del 20/04/2015</t>
  </si>
  <si>
    <t>FATTPA 1_15 del 14/07/2015</t>
  </si>
  <si>
    <t>043/PA del 30/06/2015</t>
  </si>
  <si>
    <t>4220315800053115 del 08/07/2015</t>
  </si>
  <si>
    <t>8Z00653858 del 08/07/2015</t>
  </si>
  <si>
    <t>8Z00653743 del 08/07/2015</t>
  </si>
  <si>
    <t>145/FE del 21/07/2015</t>
  </si>
  <si>
    <t>2896 del 22/07/2015</t>
  </si>
  <si>
    <t>000028 del 24/07/2015</t>
  </si>
  <si>
    <t>76/2015 del 31/08/2015</t>
  </si>
  <si>
    <t>000032 del 31/08/2015</t>
  </si>
  <si>
    <t>15E0000000394 del 10/06/2015</t>
  </si>
  <si>
    <t>15E0000003772 del 12/09/2015</t>
  </si>
  <si>
    <t>8Z00849391 del 08/09/2015</t>
  </si>
  <si>
    <t>4220315800068620 del 08/09/2015</t>
  </si>
  <si>
    <t>8Z00848302 del 08/09/2015</t>
  </si>
  <si>
    <t>20154E31668 del 23/09/2015</t>
  </si>
  <si>
    <t>15E0000000391 del 10/06/2015</t>
  </si>
  <si>
    <t>2/E del 13/10/2015</t>
  </si>
  <si>
    <t>061/PA del 30/09/2015</t>
  </si>
  <si>
    <t>20154E33838 del 05/10/2015</t>
  </si>
  <si>
    <t>15E0000000388 del 10/06/2015</t>
  </si>
  <si>
    <t>91/PA del 22/10/2015</t>
  </si>
  <si>
    <t>11/PA del 22/10/2015</t>
  </si>
  <si>
    <t>5500/2015 del 19/10/2015</t>
  </si>
  <si>
    <t>000045 del 26/10/2015</t>
  </si>
  <si>
    <t>074/PA del 30/10/2015</t>
  </si>
  <si>
    <t>FATTPA 4_15 del 09/11/2015</t>
  </si>
  <si>
    <t>000054 del 10/11/2015</t>
  </si>
  <si>
    <t>01826/15 del 10/11/2015</t>
  </si>
  <si>
    <t>15E0000004731 del 14/11/2015</t>
  </si>
  <si>
    <t>2015PA0010806 del 31/10/2015</t>
  </si>
  <si>
    <t>8Z01035660 del 09/11/2015</t>
  </si>
  <si>
    <t>4220315800083428 del 09/11/2015</t>
  </si>
  <si>
    <t>8Z01036305 del 09/11/2015</t>
  </si>
  <si>
    <t>FATTPA 7_15 del 20/11/2015</t>
  </si>
  <si>
    <t>6417/2015 del 30/11/2015</t>
  </si>
  <si>
    <t>3/E del 02/12/2015</t>
  </si>
  <si>
    <t>088/PA del 30/11/2015</t>
  </si>
  <si>
    <t>089/PA del 30/11/2015</t>
  </si>
  <si>
    <t>2 del 27/11/2015</t>
  </si>
  <si>
    <t>IL DIRIGENTE SCOLASTICO                                       Laura Gamba</t>
  </si>
  <si>
    <t xml:space="preserve">totale </t>
  </si>
  <si>
    <t>media annuale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</si>
</sst>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" fontId="44" fillId="0" borderId="28" xfId="0" applyNumberFormat="1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4">
        <v>2015</v>
      </c>
    </row>
    <row r="7" spans="1:6" ht="30" customHeight="1">
      <c r="A7" s="35" t="s">
        <v>1</v>
      </c>
      <c r="B7" s="36"/>
      <c r="C7" s="36"/>
      <c r="D7" s="36"/>
      <c r="E7" s="36"/>
      <c r="F7" s="37"/>
    </row>
    <row r="8" spans="1:6" ht="27" customHeight="1">
      <c r="A8" s="35" t="s">
        <v>12</v>
      </c>
      <c r="B8" s="36"/>
      <c r="C8" s="36"/>
      <c r="D8" s="36"/>
      <c r="E8" s="36"/>
      <c r="F8" s="37"/>
    </row>
    <row r="9" spans="1:6" ht="30.75" customHeight="1">
      <c r="A9" s="47" t="s">
        <v>0</v>
      </c>
      <c r="B9" s="32"/>
      <c r="C9" s="31" t="s">
        <v>6</v>
      </c>
      <c r="D9" s="32"/>
      <c r="E9" s="52" t="s">
        <v>13</v>
      </c>
      <c r="F9" s="53"/>
    </row>
    <row r="10" spans="1:6" ht="29.25" customHeight="1" thickBot="1">
      <c r="A10" s="40">
        <f>SUM(B16:B19)</f>
        <v>116</v>
      </c>
      <c r="B10" s="41"/>
      <c r="C10" s="57">
        <f>SUM(C16:D19)</f>
        <v>133772.97999999998</v>
      </c>
      <c r="D10" s="41"/>
      <c r="E10" s="42">
        <f>('Trimestre 1'!H1+'Trimestre 2'!H1+'Trimestre 3'!H1+'Trimestre 4'!H1)/C10</f>
        <v>-23.52777616227134</v>
      </c>
      <c r="F10" s="43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4" t="s">
        <v>2</v>
      </c>
      <c r="B13" s="45"/>
      <c r="C13" s="45"/>
      <c r="D13" s="45"/>
      <c r="E13" s="45"/>
      <c r="F13" s="46"/>
    </row>
    <row r="14" spans="1:6" ht="27" customHeight="1">
      <c r="A14" s="35" t="s">
        <v>3</v>
      </c>
      <c r="B14" s="36"/>
      <c r="C14" s="36"/>
      <c r="D14" s="36"/>
      <c r="E14" s="36"/>
      <c r="F14" s="37"/>
    </row>
    <row r="15" spans="1:12" ht="46.5" customHeight="1">
      <c r="A15" s="21" t="s">
        <v>4</v>
      </c>
      <c r="B15" s="25" t="s">
        <v>0</v>
      </c>
      <c r="C15" s="31" t="s">
        <v>6</v>
      </c>
      <c r="D15" s="32"/>
      <c r="E15" s="38" t="s">
        <v>14</v>
      </c>
      <c r="F15" s="39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38</v>
      </c>
      <c r="C16" s="33">
        <f>'Trimestre 1'!B1</f>
        <v>78855.2</v>
      </c>
      <c r="D16" s="34"/>
      <c r="E16" s="33">
        <f>'Trimestre 1'!G1</f>
        <v>-23.544043893110413</v>
      </c>
      <c r="F16" s="48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27</v>
      </c>
      <c r="C17" s="33">
        <f>'Trimestre 2'!B1</f>
        <v>22774.76</v>
      </c>
      <c r="D17" s="34"/>
      <c r="E17" s="33">
        <f>'Trimestre 2'!G1</f>
        <v>-22.82947921295329</v>
      </c>
      <c r="F17" s="48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21</v>
      </c>
      <c r="C18" s="33">
        <f>'Trimestre 3'!B1</f>
        <v>7205.860000000001</v>
      </c>
      <c r="D18" s="34"/>
      <c r="E18" s="33">
        <f>'Trimestre 3'!G1</f>
        <v>-22.029714704421124</v>
      </c>
      <c r="F18" s="48"/>
    </row>
    <row r="19" spans="1:6" ht="21.75" customHeight="1">
      <c r="A19" s="27" t="s">
        <v>18</v>
      </c>
      <c r="B19" s="28">
        <f>'Trimestre 4'!C1</f>
        <v>30</v>
      </c>
      <c r="C19" s="54">
        <f>'Trimestre 4'!B1</f>
        <v>24937.160000000003</v>
      </c>
      <c r="D19" s="56"/>
      <c r="E19" s="54">
        <f>'Trimestre 4'!G1</f>
        <v>-24.54696084076936</v>
      </c>
      <c r="F19" s="55"/>
    </row>
    <row r="20" spans="1:6" ht="21.75" customHeight="1">
      <c r="A20" s="29"/>
      <c r="B20" s="23"/>
      <c r="C20" s="30"/>
      <c r="D20" s="23"/>
      <c r="E20" s="30" t="s">
        <v>138</v>
      </c>
      <c r="F20" s="30">
        <f>E16+E17+E18+E19</f>
        <v>-92.95019865125418</v>
      </c>
    </row>
    <row r="21" spans="1:6" ht="21.75" customHeight="1">
      <c r="A21" s="29"/>
      <c r="B21" s="23"/>
      <c r="C21" s="30"/>
      <c r="D21" s="23"/>
      <c r="E21" s="30" t="s">
        <v>139</v>
      </c>
      <c r="F21" s="30">
        <f>F20/4</f>
        <v>-23.237549662813546</v>
      </c>
    </row>
    <row r="22" spans="1:6" ht="46.5" customHeight="1">
      <c r="A22" s="11"/>
      <c r="B22" s="12"/>
      <c r="C22" s="49" t="s">
        <v>137</v>
      </c>
      <c r="D22" s="50"/>
      <c r="E22" s="12"/>
      <c r="F22" s="12"/>
    </row>
    <row r="23" spans="3:4" ht="15">
      <c r="C23" s="51"/>
      <c r="D23" s="51"/>
    </row>
    <row r="24" spans="3:4" ht="15">
      <c r="C24" s="51"/>
      <c r="D24" s="51"/>
    </row>
  </sheetData>
  <sheetProtection/>
  <mergeCells count="21">
    <mergeCell ref="E18:F18"/>
    <mergeCell ref="A9:B9"/>
    <mergeCell ref="E16:F16"/>
    <mergeCell ref="C22:D24"/>
    <mergeCell ref="E9:F9"/>
    <mergeCell ref="E19:F19"/>
    <mergeCell ref="C19:D19"/>
    <mergeCell ref="C10:D10"/>
    <mergeCell ref="C18:D18"/>
    <mergeCell ref="E17:F17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78855.2</v>
      </c>
      <c r="C1">
        <f>COUNTA(A4:A203)</f>
        <v>38</v>
      </c>
      <c r="G1" s="20">
        <f>IF(B1&lt;&gt;0,H1/B1,0)</f>
        <v>-23.544043893110413</v>
      </c>
      <c r="H1" s="19">
        <f>SUM(H4:H195)</f>
        <v>-1856570.29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8" t="s">
        <v>11</v>
      </c>
      <c r="F3" s="59"/>
      <c r="G3" s="14" t="s">
        <v>9</v>
      </c>
      <c r="H3" s="14" t="s">
        <v>10</v>
      </c>
    </row>
    <row r="4" spans="1:8" ht="15">
      <c r="A4" s="26" t="s">
        <v>22</v>
      </c>
      <c r="B4" s="16">
        <v>1384.09</v>
      </c>
      <c r="C4" s="17">
        <v>42047</v>
      </c>
      <c r="D4" s="17">
        <v>42025</v>
      </c>
      <c r="E4" s="17"/>
      <c r="F4" s="17"/>
      <c r="G4" s="1">
        <f>D4-C4-(F4-E4)</f>
        <v>-22</v>
      </c>
      <c r="H4" s="16">
        <f>B4*G4</f>
        <v>-30449.98</v>
      </c>
    </row>
    <row r="5" spans="1:8" ht="15">
      <c r="A5" s="26" t="s">
        <v>23</v>
      </c>
      <c r="B5" s="16">
        <v>45.81</v>
      </c>
      <c r="C5" s="17">
        <v>42056</v>
      </c>
      <c r="D5" s="17">
        <v>42032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-1099.44</v>
      </c>
    </row>
    <row r="6" spans="1:8" ht="15">
      <c r="A6" s="26" t="s">
        <v>24</v>
      </c>
      <c r="B6" s="16">
        <v>0</v>
      </c>
      <c r="C6" s="17">
        <v>42056</v>
      </c>
      <c r="D6" s="17">
        <v>42044</v>
      </c>
      <c r="E6" s="17"/>
      <c r="F6" s="17"/>
      <c r="G6" s="1">
        <f t="shared" si="0"/>
        <v>-12</v>
      </c>
      <c r="H6" s="16">
        <f t="shared" si="1"/>
        <v>0</v>
      </c>
    </row>
    <row r="7" spans="1:8" ht="15">
      <c r="A7" s="26" t="s">
        <v>25</v>
      </c>
      <c r="B7" s="16">
        <v>55.31</v>
      </c>
      <c r="C7" s="17">
        <v>42055</v>
      </c>
      <c r="D7" s="17">
        <v>42044</v>
      </c>
      <c r="E7" s="17"/>
      <c r="F7" s="17"/>
      <c r="G7" s="1">
        <f t="shared" si="0"/>
        <v>-11</v>
      </c>
      <c r="H7" s="16">
        <f t="shared" si="1"/>
        <v>-608.4100000000001</v>
      </c>
    </row>
    <row r="8" spans="1:8" ht="15">
      <c r="A8" s="26" t="s">
        <v>26</v>
      </c>
      <c r="B8" s="16">
        <v>52.87</v>
      </c>
      <c r="C8" s="17">
        <v>42056</v>
      </c>
      <c r="D8" s="17">
        <v>42044</v>
      </c>
      <c r="E8" s="17"/>
      <c r="F8" s="17"/>
      <c r="G8" s="1">
        <f t="shared" si="0"/>
        <v>-12</v>
      </c>
      <c r="H8" s="16">
        <f t="shared" si="1"/>
        <v>-634.4399999999999</v>
      </c>
    </row>
    <row r="9" spans="1:8" ht="15">
      <c r="A9" s="26" t="s">
        <v>27</v>
      </c>
      <c r="B9" s="16">
        <v>4400</v>
      </c>
      <c r="C9" s="17">
        <v>42062</v>
      </c>
      <c r="D9" s="17">
        <v>42044</v>
      </c>
      <c r="E9" s="17"/>
      <c r="F9" s="17"/>
      <c r="G9" s="1">
        <f t="shared" si="0"/>
        <v>-18</v>
      </c>
      <c r="H9" s="16">
        <f t="shared" si="1"/>
        <v>-79200</v>
      </c>
    </row>
    <row r="10" spans="1:8" ht="15">
      <c r="A10" s="26" t="s">
        <v>28</v>
      </c>
      <c r="B10" s="16">
        <v>1586</v>
      </c>
      <c r="C10" s="17">
        <v>42057</v>
      </c>
      <c r="D10" s="17">
        <v>42044</v>
      </c>
      <c r="E10" s="17"/>
      <c r="F10" s="17"/>
      <c r="G10" s="1">
        <f t="shared" si="0"/>
        <v>-13</v>
      </c>
      <c r="H10" s="16">
        <f t="shared" si="1"/>
        <v>-20618</v>
      </c>
    </row>
    <row r="11" spans="1:8" ht="15">
      <c r="A11" s="26" t="s">
        <v>29</v>
      </c>
      <c r="B11" s="16">
        <v>90</v>
      </c>
      <c r="C11" s="17">
        <v>42053</v>
      </c>
      <c r="D11" s="17">
        <v>42044</v>
      </c>
      <c r="E11" s="17"/>
      <c r="F11" s="17"/>
      <c r="G11" s="1">
        <f t="shared" si="0"/>
        <v>-9</v>
      </c>
      <c r="H11" s="16">
        <f t="shared" si="1"/>
        <v>-810</v>
      </c>
    </row>
    <row r="12" spans="1:8" ht="15">
      <c r="A12" s="26" t="s">
        <v>30</v>
      </c>
      <c r="B12" s="16">
        <v>581.97</v>
      </c>
      <c r="C12" s="17">
        <v>42081</v>
      </c>
      <c r="D12" s="17">
        <v>42054</v>
      </c>
      <c r="E12" s="17"/>
      <c r="F12" s="17"/>
      <c r="G12" s="1">
        <f t="shared" si="0"/>
        <v>-27</v>
      </c>
      <c r="H12" s="16">
        <f t="shared" si="1"/>
        <v>-15713.19</v>
      </c>
    </row>
    <row r="13" spans="1:8" ht="15">
      <c r="A13" s="26" t="s">
        <v>31</v>
      </c>
      <c r="B13" s="16">
        <v>3750</v>
      </c>
      <c r="C13" s="17">
        <v>42075</v>
      </c>
      <c r="D13" s="17">
        <v>42054</v>
      </c>
      <c r="E13" s="17"/>
      <c r="F13" s="17"/>
      <c r="G13" s="1">
        <f t="shared" si="0"/>
        <v>-21</v>
      </c>
      <c r="H13" s="16">
        <f t="shared" si="1"/>
        <v>-78750</v>
      </c>
    </row>
    <row r="14" spans="1:8" ht="15">
      <c r="A14" s="26" t="s">
        <v>32</v>
      </c>
      <c r="B14" s="16">
        <v>820</v>
      </c>
      <c r="C14" s="17">
        <v>42075</v>
      </c>
      <c r="D14" s="17">
        <v>42054</v>
      </c>
      <c r="E14" s="17"/>
      <c r="F14" s="17"/>
      <c r="G14" s="1">
        <f t="shared" si="0"/>
        <v>-21</v>
      </c>
      <c r="H14" s="16">
        <f t="shared" si="1"/>
        <v>-17220</v>
      </c>
    </row>
    <row r="15" spans="1:8" ht="15">
      <c r="A15" s="26" t="s">
        <v>33</v>
      </c>
      <c r="B15" s="16">
        <v>152.5</v>
      </c>
      <c r="C15" s="17">
        <v>42053</v>
      </c>
      <c r="D15" s="17">
        <v>42066</v>
      </c>
      <c r="E15" s="17"/>
      <c r="F15" s="17"/>
      <c r="G15" s="1">
        <f t="shared" si="0"/>
        <v>13</v>
      </c>
      <c r="H15" s="16">
        <f t="shared" si="1"/>
        <v>1982.5</v>
      </c>
    </row>
    <row r="16" spans="1:8" ht="15">
      <c r="A16" s="26" t="s">
        <v>34</v>
      </c>
      <c r="B16" s="16">
        <v>67.1</v>
      </c>
      <c r="C16" s="17">
        <v>42081</v>
      </c>
      <c r="D16" s="17">
        <v>42066</v>
      </c>
      <c r="E16" s="17"/>
      <c r="F16" s="17"/>
      <c r="G16" s="1">
        <f t="shared" si="0"/>
        <v>-15</v>
      </c>
      <c r="H16" s="16">
        <f t="shared" si="1"/>
        <v>-1006.4999999999999</v>
      </c>
    </row>
    <row r="17" spans="1:8" ht="15">
      <c r="A17" s="26" t="s">
        <v>35</v>
      </c>
      <c r="B17" s="16">
        <v>940</v>
      </c>
      <c r="C17" s="17">
        <v>42077</v>
      </c>
      <c r="D17" s="17">
        <v>42066</v>
      </c>
      <c r="E17" s="17"/>
      <c r="F17" s="17"/>
      <c r="G17" s="1">
        <f t="shared" si="0"/>
        <v>-11</v>
      </c>
      <c r="H17" s="16">
        <f t="shared" si="1"/>
        <v>-10340</v>
      </c>
    </row>
    <row r="18" spans="1:8" ht="15">
      <c r="A18" s="26" t="s">
        <v>36</v>
      </c>
      <c r="B18" s="16">
        <v>1560.6</v>
      </c>
      <c r="C18" s="17">
        <v>42075</v>
      </c>
      <c r="D18" s="17">
        <v>42066</v>
      </c>
      <c r="E18" s="17"/>
      <c r="F18" s="17"/>
      <c r="G18" s="1">
        <f t="shared" si="0"/>
        <v>-9</v>
      </c>
      <c r="H18" s="16">
        <f t="shared" si="1"/>
        <v>-14045.4</v>
      </c>
    </row>
    <row r="19" spans="1:8" ht="15">
      <c r="A19" s="26" t="s">
        <v>37</v>
      </c>
      <c r="B19" s="16">
        <v>150</v>
      </c>
      <c r="C19" s="17">
        <v>42092</v>
      </c>
      <c r="D19" s="17">
        <v>42066</v>
      </c>
      <c r="E19" s="17"/>
      <c r="F19" s="17"/>
      <c r="G19" s="1">
        <f t="shared" si="0"/>
        <v>-26</v>
      </c>
      <c r="H19" s="16">
        <f t="shared" si="1"/>
        <v>-3900</v>
      </c>
    </row>
    <row r="20" spans="1:8" ht="15">
      <c r="A20" s="26" t="s">
        <v>38</v>
      </c>
      <c r="B20" s="16">
        <v>4424</v>
      </c>
      <c r="C20" s="17">
        <v>42092</v>
      </c>
      <c r="D20" s="17">
        <v>42068</v>
      </c>
      <c r="E20" s="17"/>
      <c r="F20" s="17"/>
      <c r="G20" s="1">
        <f t="shared" si="0"/>
        <v>-24</v>
      </c>
      <c r="H20" s="16">
        <f t="shared" si="1"/>
        <v>-106176</v>
      </c>
    </row>
    <row r="21" spans="1:8" ht="15">
      <c r="A21" s="26" t="s">
        <v>39</v>
      </c>
      <c r="B21" s="16">
        <v>13672</v>
      </c>
      <c r="C21" s="17">
        <v>42092</v>
      </c>
      <c r="D21" s="17">
        <v>42068</v>
      </c>
      <c r="E21" s="17"/>
      <c r="F21" s="17"/>
      <c r="G21" s="1">
        <f t="shared" si="0"/>
        <v>-24</v>
      </c>
      <c r="H21" s="16">
        <f t="shared" si="1"/>
        <v>-328128</v>
      </c>
    </row>
    <row r="22" spans="1:8" ht="15">
      <c r="A22" s="26" t="s">
        <v>40</v>
      </c>
      <c r="B22" s="16">
        <v>2630</v>
      </c>
      <c r="C22" s="17">
        <v>42098</v>
      </c>
      <c r="D22" s="17">
        <v>42069</v>
      </c>
      <c r="E22" s="17"/>
      <c r="F22" s="17"/>
      <c r="G22" s="1">
        <f t="shared" si="0"/>
        <v>-29</v>
      </c>
      <c r="H22" s="16">
        <f t="shared" si="1"/>
        <v>-76270</v>
      </c>
    </row>
    <row r="23" spans="1:8" ht="15">
      <c r="A23" s="26" t="s">
        <v>41</v>
      </c>
      <c r="B23" s="16">
        <v>120</v>
      </c>
      <c r="C23" s="17">
        <v>42105</v>
      </c>
      <c r="D23" s="17">
        <v>42076</v>
      </c>
      <c r="E23" s="17"/>
      <c r="F23" s="17"/>
      <c r="G23" s="1">
        <f t="shared" si="0"/>
        <v>-29</v>
      </c>
      <c r="H23" s="16">
        <f t="shared" si="1"/>
        <v>-3480</v>
      </c>
    </row>
    <row r="24" spans="1:8" ht="15">
      <c r="A24" s="26" t="s">
        <v>42</v>
      </c>
      <c r="B24" s="16">
        <v>267</v>
      </c>
      <c r="C24" s="17">
        <v>42105</v>
      </c>
      <c r="D24" s="17">
        <v>42076</v>
      </c>
      <c r="E24" s="17"/>
      <c r="F24" s="17"/>
      <c r="G24" s="1">
        <f t="shared" si="0"/>
        <v>-29</v>
      </c>
      <c r="H24" s="16">
        <f t="shared" si="1"/>
        <v>-7743</v>
      </c>
    </row>
    <row r="25" spans="1:8" ht="15">
      <c r="A25" s="26" t="s">
        <v>43</v>
      </c>
      <c r="B25" s="16">
        <v>600</v>
      </c>
      <c r="C25" s="17">
        <v>42105</v>
      </c>
      <c r="D25" s="17">
        <v>42076</v>
      </c>
      <c r="E25" s="17"/>
      <c r="F25" s="17"/>
      <c r="G25" s="1">
        <f t="shared" si="0"/>
        <v>-29</v>
      </c>
      <c r="H25" s="16">
        <f t="shared" si="1"/>
        <v>-17400</v>
      </c>
    </row>
    <row r="26" spans="1:8" ht="15">
      <c r="A26" s="26" t="s">
        <v>44</v>
      </c>
      <c r="B26" s="16">
        <v>124</v>
      </c>
      <c r="C26" s="17">
        <v>42084</v>
      </c>
      <c r="D26" s="17">
        <v>42076</v>
      </c>
      <c r="E26" s="17"/>
      <c r="F26" s="17"/>
      <c r="G26" s="1">
        <f t="shared" si="0"/>
        <v>-8</v>
      </c>
      <c r="H26" s="16">
        <f t="shared" si="1"/>
        <v>-992</v>
      </c>
    </row>
    <row r="27" spans="1:8" ht="15">
      <c r="A27" s="26" t="s">
        <v>45</v>
      </c>
      <c r="B27" s="16">
        <v>4140</v>
      </c>
      <c r="C27" s="17">
        <v>42075</v>
      </c>
      <c r="D27" s="17">
        <v>42076</v>
      </c>
      <c r="E27" s="17"/>
      <c r="F27" s="17"/>
      <c r="G27" s="1">
        <f t="shared" si="0"/>
        <v>1</v>
      </c>
      <c r="H27" s="16">
        <f t="shared" si="1"/>
        <v>4140</v>
      </c>
    </row>
    <row r="28" spans="1:8" ht="15">
      <c r="A28" s="26" t="s">
        <v>46</v>
      </c>
      <c r="B28" s="16">
        <v>1380</v>
      </c>
      <c r="C28" s="17">
        <v>42082</v>
      </c>
      <c r="D28" s="17">
        <v>42076</v>
      </c>
      <c r="E28" s="17"/>
      <c r="F28" s="17"/>
      <c r="G28" s="1">
        <f t="shared" si="0"/>
        <v>-6</v>
      </c>
      <c r="H28" s="16">
        <f t="shared" si="1"/>
        <v>-8280</v>
      </c>
    </row>
    <row r="29" spans="1:8" ht="15">
      <c r="A29" s="26" t="s">
        <v>47</v>
      </c>
      <c r="B29" s="16">
        <v>4760</v>
      </c>
      <c r="C29" s="17">
        <v>42105</v>
      </c>
      <c r="D29" s="17">
        <v>42076</v>
      </c>
      <c r="E29" s="17"/>
      <c r="F29" s="17"/>
      <c r="G29" s="1">
        <f t="shared" si="0"/>
        <v>-29</v>
      </c>
      <c r="H29" s="16">
        <f t="shared" si="1"/>
        <v>-138040</v>
      </c>
    </row>
    <row r="30" spans="1:8" ht="15">
      <c r="A30" s="26" t="s">
        <v>48</v>
      </c>
      <c r="B30" s="16">
        <v>2456</v>
      </c>
      <c r="C30" s="17">
        <v>42105</v>
      </c>
      <c r="D30" s="17">
        <v>42076</v>
      </c>
      <c r="E30" s="17"/>
      <c r="F30" s="17"/>
      <c r="G30" s="1">
        <f t="shared" si="0"/>
        <v>-29</v>
      </c>
      <c r="H30" s="16">
        <f t="shared" si="1"/>
        <v>-71224</v>
      </c>
    </row>
    <row r="31" spans="1:8" ht="15">
      <c r="A31" s="26" t="s">
        <v>49</v>
      </c>
      <c r="B31" s="16">
        <v>416</v>
      </c>
      <c r="C31" s="17">
        <v>42105</v>
      </c>
      <c r="D31" s="17">
        <v>42076</v>
      </c>
      <c r="E31" s="17"/>
      <c r="F31" s="17"/>
      <c r="G31" s="1">
        <f t="shared" si="0"/>
        <v>-29</v>
      </c>
      <c r="H31" s="16">
        <f t="shared" si="1"/>
        <v>-12064</v>
      </c>
    </row>
    <row r="32" spans="1:8" ht="15">
      <c r="A32" s="26" t="s">
        <v>50</v>
      </c>
      <c r="B32" s="16">
        <v>5590</v>
      </c>
      <c r="C32" s="17">
        <v>42109</v>
      </c>
      <c r="D32" s="17">
        <v>42080</v>
      </c>
      <c r="E32" s="17"/>
      <c r="F32" s="17"/>
      <c r="G32" s="1">
        <f t="shared" si="0"/>
        <v>-29</v>
      </c>
      <c r="H32" s="16">
        <f t="shared" si="1"/>
        <v>-162110</v>
      </c>
    </row>
    <row r="33" spans="1:8" ht="15">
      <c r="A33" s="26" t="s">
        <v>51</v>
      </c>
      <c r="B33" s="16">
        <v>1440</v>
      </c>
      <c r="C33" s="17">
        <v>42105</v>
      </c>
      <c r="D33" s="17">
        <v>42081</v>
      </c>
      <c r="E33" s="17"/>
      <c r="F33" s="17"/>
      <c r="G33" s="1">
        <f t="shared" si="0"/>
        <v>-24</v>
      </c>
      <c r="H33" s="16">
        <f t="shared" si="1"/>
        <v>-34560</v>
      </c>
    </row>
    <row r="34" spans="1:8" ht="15">
      <c r="A34" s="26" t="s">
        <v>52</v>
      </c>
      <c r="B34" s="16">
        <v>731.5</v>
      </c>
      <c r="C34" s="17">
        <v>42145</v>
      </c>
      <c r="D34" s="17">
        <v>42081</v>
      </c>
      <c r="E34" s="17"/>
      <c r="F34" s="17"/>
      <c r="G34" s="1">
        <f t="shared" si="0"/>
        <v>-64</v>
      </c>
      <c r="H34" s="16">
        <f t="shared" si="1"/>
        <v>-46816</v>
      </c>
    </row>
    <row r="35" spans="1:8" ht="15">
      <c r="A35" s="26" t="s">
        <v>53</v>
      </c>
      <c r="B35" s="16">
        <v>270</v>
      </c>
      <c r="C35" s="17">
        <v>42105</v>
      </c>
      <c r="D35" s="17">
        <v>42081</v>
      </c>
      <c r="E35" s="17"/>
      <c r="F35" s="17"/>
      <c r="G35" s="1">
        <f t="shared" si="0"/>
        <v>-24</v>
      </c>
      <c r="H35" s="16">
        <f t="shared" si="1"/>
        <v>-6480</v>
      </c>
    </row>
    <row r="36" spans="1:8" ht="15">
      <c r="A36" s="26" t="s">
        <v>54</v>
      </c>
      <c r="B36" s="16">
        <v>1595</v>
      </c>
      <c r="C36" s="17">
        <v>42109</v>
      </c>
      <c r="D36" s="17">
        <v>42081</v>
      </c>
      <c r="E36" s="17"/>
      <c r="F36" s="17"/>
      <c r="G36" s="1">
        <f t="shared" si="0"/>
        <v>-28</v>
      </c>
      <c r="H36" s="16">
        <f t="shared" si="1"/>
        <v>-44660</v>
      </c>
    </row>
    <row r="37" spans="1:8" ht="15">
      <c r="A37" s="26" t="s">
        <v>55</v>
      </c>
      <c r="B37" s="16">
        <v>7040</v>
      </c>
      <c r="C37" s="17">
        <v>42118</v>
      </c>
      <c r="D37" s="17">
        <v>42090</v>
      </c>
      <c r="E37" s="17"/>
      <c r="F37" s="17"/>
      <c r="G37" s="1">
        <f t="shared" si="0"/>
        <v>-28</v>
      </c>
      <c r="H37" s="16">
        <f t="shared" si="1"/>
        <v>-197120</v>
      </c>
    </row>
    <row r="38" spans="1:8" ht="15">
      <c r="A38" s="26" t="s">
        <v>56</v>
      </c>
      <c r="B38" s="16">
        <v>11363</v>
      </c>
      <c r="C38" s="17">
        <v>42118</v>
      </c>
      <c r="D38" s="17">
        <v>42090</v>
      </c>
      <c r="E38" s="17"/>
      <c r="F38" s="17"/>
      <c r="G38" s="1">
        <f t="shared" si="0"/>
        <v>-28</v>
      </c>
      <c r="H38" s="16">
        <f t="shared" si="1"/>
        <v>-318164</v>
      </c>
    </row>
    <row r="39" spans="1:8" ht="15">
      <c r="A39" s="26" t="s">
        <v>57</v>
      </c>
      <c r="B39" s="16">
        <v>52.87</v>
      </c>
      <c r="C39" s="17">
        <v>42145</v>
      </c>
      <c r="D39" s="17">
        <v>42090</v>
      </c>
      <c r="E39" s="17"/>
      <c r="F39" s="17"/>
      <c r="G39" s="1">
        <f t="shared" si="0"/>
        <v>-55</v>
      </c>
      <c r="H39" s="16">
        <f t="shared" si="1"/>
        <v>-2907.85</v>
      </c>
    </row>
    <row r="40" spans="1:8" ht="15">
      <c r="A40" s="26" t="s">
        <v>58</v>
      </c>
      <c r="B40" s="16">
        <v>90.16</v>
      </c>
      <c r="C40" s="17">
        <v>42118</v>
      </c>
      <c r="D40" s="17">
        <v>42090</v>
      </c>
      <c r="E40" s="17"/>
      <c r="F40" s="17"/>
      <c r="G40" s="1">
        <f t="shared" si="0"/>
        <v>-28</v>
      </c>
      <c r="H40" s="16">
        <f t="shared" si="1"/>
        <v>-2524.48</v>
      </c>
    </row>
    <row r="41" spans="1:8" ht="15">
      <c r="A41" s="26" t="s">
        <v>59</v>
      </c>
      <c r="B41" s="16">
        <v>57.42</v>
      </c>
      <c r="C41" s="17">
        <v>42145</v>
      </c>
      <c r="D41" s="17">
        <v>42090</v>
      </c>
      <c r="E41" s="17"/>
      <c r="F41" s="17"/>
      <c r="G41" s="1">
        <f t="shared" si="0"/>
        <v>-55</v>
      </c>
      <c r="H41" s="16">
        <f t="shared" si="1"/>
        <v>-3158.1</v>
      </c>
    </row>
    <row r="42" spans="1:8" ht="15">
      <c r="A42" s="26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6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6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6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6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6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6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6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6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6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6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6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6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6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6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6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6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6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6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6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6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6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6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6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6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6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6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6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6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6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6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6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6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6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6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6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6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6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6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6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6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6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6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6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6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6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6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6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6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6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6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6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6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6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6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6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6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6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6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6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6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6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6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6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6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6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6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6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6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6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6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6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6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6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6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6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6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6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6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6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6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6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6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6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6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6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6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6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6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6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6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6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6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6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6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6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6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6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6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6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6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6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6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6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6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6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6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6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6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6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6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6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6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6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6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6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6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6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6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6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6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6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6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6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6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6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6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6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6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6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6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6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6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6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6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6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6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6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6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6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6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6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6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6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6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6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6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6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6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6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6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6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6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6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6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6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6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6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6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6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6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6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22774.76</v>
      </c>
      <c r="C1">
        <f>COUNTA(A4:A203)</f>
        <v>27</v>
      </c>
      <c r="G1" s="20">
        <f>IF(B1&lt;&gt;0,H1/B1,0)</f>
        <v>-22.82947921295329</v>
      </c>
      <c r="H1" s="19">
        <f>SUM(H4:H195)</f>
        <v>-519935.91000000003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8" t="s">
        <v>11</v>
      </c>
      <c r="F3" s="59"/>
      <c r="G3" s="14" t="s">
        <v>9</v>
      </c>
      <c r="H3" s="14" t="s">
        <v>10</v>
      </c>
    </row>
    <row r="4" spans="1:8" ht="15">
      <c r="A4" s="26" t="s">
        <v>60</v>
      </c>
      <c r="B4" s="16">
        <v>54.64</v>
      </c>
      <c r="C4" s="17">
        <v>42105</v>
      </c>
      <c r="D4" s="17">
        <v>42110</v>
      </c>
      <c r="E4" s="17"/>
      <c r="F4" s="17"/>
      <c r="G4" s="1">
        <f>D4-C4-(F4-E4)</f>
        <v>5</v>
      </c>
      <c r="H4" s="16">
        <f>B4*G4</f>
        <v>273.2</v>
      </c>
    </row>
    <row r="5" spans="1:8" ht="15">
      <c r="A5" s="26" t="s">
        <v>61</v>
      </c>
      <c r="B5" s="16">
        <v>501.2</v>
      </c>
      <c r="C5" s="17">
        <v>42138</v>
      </c>
      <c r="D5" s="17">
        <v>42110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-14033.6</v>
      </c>
    </row>
    <row r="6" spans="1:8" ht="15">
      <c r="A6" s="26" t="s">
        <v>62</v>
      </c>
      <c r="B6" s="16">
        <v>3800</v>
      </c>
      <c r="C6" s="17">
        <v>42138</v>
      </c>
      <c r="D6" s="17">
        <v>42110</v>
      </c>
      <c r="E6" s="17"/>
      <c r="F6" s="17"/>
      <c r="G6" s="1">
        <f t="shared" si="0"/>
        <v>-28</v>
      </c>
      <c r="H6" s="16">
        <f t="shared" si="1"/>
        <v>-106400</v>
      </c>
    </row>
    <row r="7" spans="1:8" ht="15">
      <c r="A7" s="26" t="s">
        <v>63</v>
      </c>
      <c r="B7" s="16">
        <v>150</v>
      </c>
      <c r="C7" s="17">
        <v>42138</v>
      </c>
      <c r="D7" s="17">
        <v>42110</v>
      </c>
      <c r="E7" s="17"/>
      <c r="F7" s="17"/>
      <c r="G7" s="1">
        <f t="shared" si="0"/>
        <v>-28</v>
      </c>
      <c r="H7" s="16">
        <f t="shared" si="1"/>
        <v>-4200</v>
      </c>
    </row>
    <row r="8" spans="1:8" ht="15">
      <c r="A8" s="26" t="s">
        <v>64</v>
      </c>
      <c r="B8" s="16">
        <v>1000</v>
      </c>
      <c r="C8" s="17">
        <v>42138</v>
      </c>
      <c r="D8" s="17">
        <v>42110</v>
      </c>
      <c r="E8" s="17"/>
      <c r="F8" s="17"/>
      <c r="G8" s="1">
        <f t="shared" si="0"/>
        <v>-28</v>
      </c>
      <c r="H8" s="16">
        <f t="shared" si="1"/>
        <v>-28000</v>
      </c>
    </row>
    <row r="9" spans="1:8" ht="15">
      <c r="A9" s="26" t="s">
        <v>65</v>
      </c>
      <c r="B9" s="16">
        <v>210</v>
      </c>
      <c r="C9" s="17">
        <v>42138</v>
      </c>
      <c r="D9" s="17">
        <v>42110</v>
      </c>
      <c r="E9" s="17"/>
      <c r="F9" s="17"/>
      <c r="G9" s="1">
        <f t="shared" si="0"/>
        <v>-28</v>
      </c>
      <c r="H9" s="16">
        <f t="shared" si="1"/>
        <v>-5880</v>
      </c>
    </row>
    <row r="10" spans="1:8" ht="15">
      <c r="A10" s="26" t="s">
        <v>66</v>
      </c>
      <c r="B10" s="16">
        <v>455.89</v>
      </c>
      <c r="C10" s="17">
        <v>42138</v>
      </c>
      <c r="D10" s="17">
        <v>42110</v>
      </c>
      <c r="E10" s="17"/>
      <c r="F10" s="17"/>
      <c r="G10" s="1">
        <f t="shared" si="0"/>
        <v>-28</v>
      </c>
      <c r="H10" s="16">
        <f t="shared" si="1"/>
        <v>-12764.92</v>
      </c>
    </row>
    <row r="11" spans="1:8" ht="15">
      <c r="A11" s="26" t="s">
        <v>67</v>
      </c>
      <c r="B11" s="16">
        <v>2070</v>
      </c>
      <c r="C11" s="17">
        <v>42152</v>
      </c>
      <c r="D11" s="17">
        <v>42129</v>
      </c>
      <c r="E11" s="17"/>
      <c r="F11" s="17"/>
      <c r="G11" s="1">
        <f t="shared" si="0"/>
        <v>-23</v>
      </c>
      <c r="H11" s="16">
        <f t="shared" si="1"/>
        <v>-47610</v>
      </c>
    </row>
    <row r="12" spans="1:8" ht="15">
      <c r="A12" s="26" t="s">
        <v>68</v>
      </c>
      <c r="B12" s="16">
        <v>1650</v>
      </c>
      <c r="C12" s="17">
        <v>42159</v>
      </c>
      <c r="D12" s="17">
        <v>42129</v>
      </c>
      <c r="E12" s="17"/>
      <c r="F12" s="17"/>
      <c r="G12" s="1">
        <f t="shared" si="0"/>
        <v>-30</v>
      </c>
      <c r="H12" s="16">
        <f t="shared" si="1"/>
        <v>-49500</v>
      </c>
    </row>
    <row r="13" spans="1:8" ht="15">
      <c r="A13" s="26" t="s">
        <v>69</v>
      </c>
      <c r="B13" s="16">
        <v>83.46</v>
      </c>
      <c r="C13" s="17">
        <v>42159</v>
      </c>
      <c r="D13" s="17">
        <v>42129</v>
      </c>
      <c r="E13" s="17"/>
      <c r="F13" s="17"/>
      <c r="G13" s="1">
        <f t="shared" si="0"/>
        <v>-30</v>
      </c>
      <c r="H13" s="16">
        <f t="shared" si="1"/>
        <v>-2503.7999999999997</v>
      </c>
    </row>
    <row r="14" spans="1:8" ht="15">
      <c r="A14" s="26" t="s">
        <v>70</v>
      </c>
      <c r="B14" s="16">
        <v>375.9</v>
      </c>
      <c r="C14" s="17">
        <v>42159</v>
      </c>
      <c r="D14" s="17">
        <v>42129</v>
      </c>
      <c r="E14" s="17"/>
      <c r="F14" s="17"/>
      <c r="G14" s="1">
        <f t="shared" si="0"/>
        <v>-30</v>
      </c>
      <c r="H14" s="16">
        <f t="shared" si="1"/>
        <v>-11277</v>
      </c>
    </row>
    <row r="15" spans="1:8" ht="15">
      <c r="A15" s="26" t="s">
        <v>71</v>
      </c>
      <c r="B15" s="16">
        <v>21.52</v>
      </c>
      <c r="C15" s="17">
        <v>42161</v>
      </c>
      <c r="D15" s="17">
        <v>42136</v>
      </c>
      <c r="E15" s="17"/>
      <c r="F15" s="17"/>
      <c r="G15" s="1">
        <f t="shared" si="0"/>
        <v>-25</v>
      </c>
      <c r="H15" s="16">
        <f t="shared" si="1"/>
        <v>-538</v>
      </c>
    </row>
    <row r="16" spans="1:8" ht="15">
      <c r="A16" s="26" t="s">
        <v>72</v>
      </c>
      <c r="B16" s="16">
        <v>1221</v>
      </c>
      <c r="C16" s="17">
        <v>42167</v>
      </c>
      <c r="D16" s="17">
        <v>42143</v>
      </c>
      <c r="E16" s="17"/>
      <c r="F16" s="17"/>
      <c r="G16" s="1">
        <f t="shared" si="0"/>
        <v>-24</v>
      </c>
      <c r="H16" s="16">
        <f t="shared" si="1"/>
        <v>-29304</v>
      </c>
    </row>
    <row r="17" spans="1:8" ht="15">
      <c r="A17" s="26" t="s">
        <v>73</v>
      </c>
      <c r="B17" s="16">
        <v>182</v>
      </c>
      <c r="C17" s="17">
        <v>42168</v>
      </c>
      <c r="D17" s="17">
        <v>42143</v>
      </c>
      <c r="E17" s="17"/>
      <c r="F17" s="17"/>
      <c r="G17" s="1">
        <f t="shared" si="0"/>
        <v>-25</v>
      </c>
      <c r="H17" s="16">
        <f t="shared" si="1"/>
        <v>-4550</v>
      </c>
    </row>
    <row r="18" spans="1:8" ht="15">
      <c r="A18" s="26" t="s">
        <v>74</v>
      </c>
      <c r="B18" s="16">
        <v>610</v>
      </c>
      <c r="C18" s="17">
        <v>42211</v>
      </c>
      <c r="D18" s="17">
        <v>42152</v>
      </c>
      <c r="E18" s="17"/>
      <c r="F18" s="17"/>
      <c r="G18" s="1">
        <f t="shared" si="0"/>
        <v>-59</v>
      </c>
      <c r="H18" s="16">
        <f t="shared" si="1"/>
        <v>-35990</v>
      </c>
    </row>
    <row r="19" spans="1:8" ht="15">
      <c r="A19" s="26" t="s">
        <v>75</v>
      </c>
      <c r="B19" s="16">
        <v>72</v>
      </c>
      <c r="C19" s="17">
        <v>42180</v>
      </c>
      <c r="D19" s="17">
        <v>42167</v>
      </c>
      <c r="E19" s="17"/>
      <c r="F19" s="17"/>
      <c r="G19" s="1">
        <f t="shared" si="0"/>
        <v>-13</v>
      </c>
      <c r="H19" s="16">
        <f t="shared" si="1"/>
        <v>-936</v>
      </c>
    </row>
    <row r="20" spans="1:8" ht="15">
      <c r="A20" s="26" t="s">
        <v>76</v>
      </c>
      <c r="B20" s="16">
        <v>1590</v>
      </c>
      <c r="C20" s="17">
        <v>42180</v>
      </c>
      <c r="D20" s="17">
        <v>42167</v>
      </c>
      <c r="E20" s="17"/>
      <c r="F20" s="17"/>
      <c r="G20" s="1">
        <f t="shared" si="0"/>
        <v>-13</v>
      </c>
      <c r="H20" s="16">
        <f t="shared" si="1"/>
        <v>-20670</v>
      </c>
    </row>
    <row r="21" spans="1:8" ht="15">
      <c r="A21" s="26" t="s">
        <v>77</v>
      </c>
      <c r="B21" s="16">
        <v>5016</v>
      </c>
      <c r="C21" s="17">
        <v>42180</v>
      </c>
      <c r="D21" s="17">
        <v>42167</v>
      </c>
      <c r="E21" s="17"/>
      <c r="F21" s="17"/>
      <c r="G21" s="1">
        <f t="shared" si="0"/>
        <v>-13</v>
      </c>
      <c r="H21" s="16">
        <f t="shared" si="1"/>
        <v>-65208</v>
      </c>
    </row>
    <row r="22" spans="1:8" ht="15">
      <c r="A22" s="26" t="s">
        <v>78</v>
      </c>
      <c r="B22" s="16">
        <v>63.51</v>
      </c>
      <c r="C22" s="17">
        <v>42180</v>
      </c>
      <c r="D22" s="17">
        <v>42167</v>
      </c>
      <c r="E22" s="17"/>
      <c r="F22" s="17"/>
      <c r="G22" s="1">
        <f t="shared" si="0"/>
        <v>-13</v>
      </c>
      <c r="H22" s="16">
        <f t="shared" si="1"/>
        <v>-825.63</v>
      </c>
    </row>
    <row r="23" spans="1:8" ht="15">
      <c r="A23" s="26" t="s">
        <v>79</v>
      </c>
      <c r="B23" s="16">
        <v>102.07</v>
      </c>
      <c r="C23" s="17">
        <v>42180</v>
      </c>
      <c r="D23" s="17">
        <v>42167</v>
      </c>
      <c r="E23" s="17"/>
      <c r="F23" s="17"/>
      <c r="G23" s="1">
        <f t="shared" si="0"/>
        <v>-13</v>
      </c>
      <c r="H23" s="16">
        <f t="shared" si="1"/>
        <v>-1326.9099999999999</v>
      </c>
    </row>
    <row r="24" spans="1:8" ht="15">
      <c r="A24" s="26" t="s">
        <v>80</v>
      </c>
      <c r="B24" s="16">
        <v>59.79</v>
      </c>
      <c r="C24" s="17">
        <v>42180</v>
      </c>
      <c r="D24" s="17">
        <v>42167</v>
      </c>
      <c r="E24" s="17"/>
      <c r="F24" s="17"/>
      <c r="G24" s="1">
        <f t="shared" si="0"/>
        <v>-13</v>
      </c>
      <c r="H24" s="16">
        <f t="shared" si="1"/>
        <v>-777.27</v>
      </c>
    </row>
    <row r="25" spans="1:8" ht="15">
      <c r="A25" s="26" t="s">
        <v>81</v>
      </c>
      <c r="B25" s="16">
        <v>211.8</v>
      </c>
      <c r="C25" s="17">
        <v>42195</v>
      </c>
      <c r="D25" s="17">
        <v>42167</v>
      </c>
      <c r="E25" s="17"/>
      <c r="F25" s="17"/>
      <c r="G25" s="1">
        <f t="shared" si="0"/>
        <v>-28</v>
      </c>
      <c r="H25" s="16">
        <f t="shared" si="1"/>
        <v>-5930.400000000001</v>
      </c>
    </row>
    <row r="26" spans="1:8" ht="15">
      <c r="A26" s="26" t="s">
        <v>82</v>
      </c>
      <c r="B26" s="16">
        <v>400</v>
      </c>
      <c r="C26" s="17">
        <v>42196</v>
      </c>
      <c r="D26" s="17">
        <v>42167</v>
      </c>
      <c r="E26" s="17"/>
      <c r="F26" s="17"/>
      <c r="G26" s="1">
        <f t="shared" si="0"/>
        <v>-29</v>
      </c>
      <c r="H26" s="16">
        <f t="shared" si="1"/>
        <v>-11600</v>
      </c>
    </row>
    <row r="27" spans="1:8" ht="15">
      <c r="A27" s="26" t="s">
        <v>83</v>
      </c>
      <c r="B27" s="16">
        <v>1500</v>
      </c>
      <c r="C27" s="17">
        <v>42182</v>
      </c>
      <c r="D27" s="17">
        <v>42167</v>
      </c>
      <c r="E27" s="17"/>
      <c r="F27" s="17"/>
      <c r="G27" s="1">
        <f t="shared" si="0"/>
        <v>-15</v>
      </c>
      <c r="H27" s="16">
        <f t="shared" si="1"/>
        <v>-22500</v>
      </c>
    </row>
    <row r="28" spans="1:8" ht="15">
      <c r="A28" s="26" t="s">
        <v>84</v>
      </c>
      <c r="B28" s="16">
        <v>930</v>
      </c>
      <c r="C28" s="17">
        <v>42195</v>
      </c>
      <c r="D28" s="17">
        <v>42167</v>
      </c>
      <c r="E28" s="17"/>
      <c r="F28" s="17"/>
      <c r="G28" s="1">
        <f t="shared" si="0"/>
        <v>-28</v>
      </c>
      <c r="H28" s="16">
        <f t="shared" si="1"/>
        <v>-26040</v>
      </c>
    </row>
    <row r="29" spans="1:8" ht="15">
      <c r="A29" s="26" t="s">
        <v>85</v>
      </c>
      <c r="B29" s="16">
        <v>360</v>
      </c>
      <c r="C29" s="17">
        <v>42195</v>
      </c>
      <c r="D29" s="17">
        <v>42167</v>
      </c>
      <c r="E29" s="17"/>
      <c r="F29" s="17"/>
      <c r="G29" s="1">
        <f t="shared" si="0"/>
        <v>-28</v>
      </c>
      <c r="H29" s="16">
        <f t="shared" si="1"/>
        <v>-10080</v>
      </c>
    </row>
    <row r="30" spans="1:8" ht="15">
      <c r="A30" s="26" t="s">
        <v>86</v>
      </c>
      <c r="B30" s="16">
        <v>83.98</v>
      </c>
      <c r="C30" s="17">
        <v>42201</v>
      </c>
      <c r="D30" s="17">
        <v>42180</v>
      </c>
      <c r="E30" s="17"/>
      <c r="F30" s="17"/>
      <c r="G30" s="1">
        <f t="shared" si="0"/>
        <v>-21</v>
      </c>
      <c r="H30" s="16">
        <f t="shared" si="1"/>
        <v>-1763.5800000000002</v>
      </c>
    </row>
    <row r="31" spans="1:8" ht="15">
      <c r="A31" s="26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6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6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6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6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6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6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6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6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6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6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6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6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6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6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6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6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6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6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6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6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6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6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6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6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6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6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6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6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6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6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6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6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6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6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6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6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6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6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6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6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6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6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6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6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6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6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6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6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6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6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6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6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6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6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6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6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6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6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6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6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6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6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6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6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6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6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6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6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6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6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6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6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6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6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6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6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6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6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6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6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6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6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6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6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6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6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6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6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6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6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6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6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6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6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6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6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6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6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6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6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6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6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6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6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6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6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6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6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6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6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6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6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6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6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6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6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6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6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6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6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6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6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6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6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6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6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6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6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6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6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6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6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6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6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6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6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6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6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6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6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6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6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6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6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6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6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6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6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6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6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6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6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6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6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6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6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6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6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6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6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6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6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6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6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6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6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6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6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6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6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6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6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7205.860000000001</v>
      </c>
      <c r="C1">
        <f>COUNTA(A4:A203)</f>
        <v>21</v>
      </c>
      <c r="G1" s="20">
        <f>IF(B1&lt;&gt;0,H1/B1,0)</f>
        <v>-22.029714704421124</v>
      </c>
      <c r="H1" s="19">
        <f>SUM(H4:H195)</f>
        <v>-158743.04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8" t="s">
        <v>11</v>
      </c>
      <c r="F3" s="59"/>
      <c r="G3" s="14" t="s">
        <v>9</v>
      </c>
      <c r="H3" s="14" t="s">
        <v>10</v>
      </c>
    </row>
    <row r="4" spans="1:8" ht="15">
      <c r="A4" s="26" t="s">
        <v>81</v>
      </c>
      <c r="B4" s="16">
        <v>10</v>
      </c>
      <c r="C4" s="17">
        <v>42195</v>
      </c>
      <c r="D4" s="17">
        <v>42192</v>
      </c>
      <c r="E4" s="17"/>
      <c r="F4" s="17"/>
      <c r="G4" s="1">
        <f>D4-C4-(F4-E4)</f>
        <v>-3</v>
      </c>
      <c r="H4" s="16">
        <f>B4*G4</f>
        <v>-30</v>
      </c>
    </row>
    <row r="5" spans="1:8" ht="15">
      <c r="A5" s="26" t="s">
        <v>87</v>
      </c>
      <c r="B5" s="16">
        <v>171</v>
      </c>
      <c r="C5" s="17">
        <v>42195</v>
      </c>
      <c r="D5" s="17">
        <v>42192</v>
      </c>
      <c r="E5" s="17"/>
      <c r="F5" s="17"/>
      <c r="G5" s="1">
        <f aca="true" t="shared" si="0" ref="G5:G68">D5-C5-(F5-E5)</f>
        <v>-3</v>
      </c>
      <c r="H5" s="16">
        <f aca="true" t="shared" si="1" ref="H5:H68">B5*G5</f>
        <v>-513</v>
      </c>
    </row>
    <row r="6" spans="1:8" ht="15">
      <c r="A6" s="26" t="s">
        <v>88</v>
      </c>
      <c r="B6" s="16">
        <v>1055</v>
      </c>
      <c r="C6" s="17">
        <v>42195</v>
      </c>
      <c r="D6" s="17">
        <v>42192</v>
      </c>
      <c r="E6" s="17"/>
      <c r="F6" s="17"/>
      <c r="G6" s="1">
        <f t="shared" si="0"/>
        <v>-3</v>
      </c>
      <c r="H6" s="16">
        <f t="shared" si="1"/>
        <v>-3165</v>
      </c>
    </row>
    <row r="7" spans="1:8" ht="15">
      <c r="A7" s="26" t="s">
        <v>89</v>
      </c>
      <c r="B7" s="16">
        <v>503.99</v>
      </c>
      <c r="C7" s="17">
        <v>42204</v>
      </c>
      <c r="D7" s="17">
        <v>42192</v>
      </c>
      <c r="E7" s="17"/>
      <c r="F7" s="17"/>
      <c r="G7" s="1">
        <f t="shared" si="0"/>
        <v>-12</v>
      </c>
      <c r="H7" s="16">
        <f t="shared" si="1"/>
        <v>-6047.88</v>
      </c>
    </row>
    <row r="8" spans="1:8" ht="15">
      <c r="A8" s="26" t="s">
        <v>90</v>
      </c>
      <c r="B8" s="16">
        <v>500</v>
      </c>
      <c r="C8" s="17">
        <v>42210</v>
      </c>
      <c r="D8" s="17">
        <v>42192</v>
      </c>
      <c r="E8" s="17"/>
      <c r="F8" s="17"/>
      <c r="G8" s="1">
        <f t="shared" si="0"/>
        <v>-18</v>
      </c>
      <c r="H8" s="16">
        <f t="shared" si="1"/>
        <v>-9000</v>
      </c>
    </row>
    <row r="9" spans="1:8" ht="15">
      <c r="A9" s="26" t="s">
        <v>91</v>
      </c>
      <c r="B9" s="16">
        <v>126</v>
      </c>
      <c r="C9" s="17">
        <v>42221</v>
      </c>
      <c r="D9" s="17">
        <v>42192</v>
      </c>
      <c r="E9" s="17"/>
      <c r="F9" s="17"/>
      <c r="G9" s="1">
        <f t="shared" si="0"/>
        <v>-29</v>
      </c>
      <c r="H9" s="16">
        <f t="shared" si="1"/>
        <v>-3654</v>
      </c>
    </row>
    <row r="10" spans="1:8" ht="15">
      <c r="A10" s="26" t="s">
        <v>92</v>
      </c>
      <c r="B10" s="16">
        <v>216.95</v>
      </c>
      <c r="C10" s="17">
        <v>42230</v>
      </c>
      <c r="D10" s="17">
        <v>42201</v>
      </c>
      <c r="E10" s="17"/>
      <c r="F10" s="17"/>
      <c r="G10" s="1">
        <f t="shared" si="0"/>
        <v>-29</v>
      </c>
      <c r="H10" s="16">
        <f t="shared" si="1"/>
        <v>-6291.549999999999</v>
      </c>
    </row>
    <row r="11" spans="1:8" ht="15">
      <c r="A11" s="26" t="s">
        <v>93</v>
      </c>
      <c r="B11" s="16">
        <v>207.26</v>
      </c>
      <c r="C11" s="17">
        <v>42225</v>
      </c>
      <c r="D11" s="17">
        <v>42201</v>
      </c>
      <c r="E11" s="17"/>
      <c r="F11" s="17"/>
      <c r="G11" s="1">
        <f t="shared" si="0"/>
        <v>-24</v>
      </c>
      <c r="H11" s="16">
        <f t="shared" si="1"/>
        <v>-4974.24</v>
      </c>
    </row>
    <row r="12" spans="1:8" ht="15">
      <c r="A12" s="26" t="s">
        <v>94</v>
      </c>
      <c r="B12" s="16">
        <v>207.96</v>
      </c>
      <c r="C12" s="17">
        <v>42225</v>
      </c>
      <c r="D12" s="17">
        <v>42201</v>
      </c>
      <c r="E12" s="17"/>
      <c r="F12" s="17"/>
      <c r="G12" s="1">
        <f t="shared" si="0"/>
        <v>-24</v>
      </c>
      <c r="H12" s="16">
        <f t="shared" si="1"/>
        <v>-4991.04</v>
      </c>
    </row>
    <row r="13" spans="1:8" ht="15">
      <c r="A13" s="26" t="s">
        <v>95</v>
      </c>
      <c r="B13" s="16">
        <v>207.31</v>
      </c>
      <c r="C13" s="17">
        <v>42221</v>
      </c>
      <c r="D13" s="17">
        <v>42201</v>
      </c>
      <c r="E13" s="17"/>
      <c r="F13" s="17"/>
      <c r="G13" s="1">
        <f t="shared" si="0"/>
        <v>-20</v>
      </c>
      <c r="H13" s="16">
        <f t="shared" si="1"/>
        <v>-4146.2</v>
      </c>
    </row>
    <row r="14" spans="1:8" ht="15">
      <c r="A14" s="26" t="s">
        <v>96</v>
      </c>
      <c r="B14" s="16">
        <v>560</v>
      </c>
      <c r="C14" s="17">
        <v>42231</v>
      </c>
      <c r="D14" s="17">
        <v>42201</v>
      </c>
      <c r="E14" s="17"/>
      <c r="F14" s="17"/>
      <c r="G14" s="1">
        <f t="shared" si="0"/>
        <v>-30</v>
      </c>
      <c r="H14" s="16">
        <f t="shared" si="1"/>
        <v>-16800</v>
      </c>
    </row>
    <row r="15" spans="1:8" ht="15">
      <c r="A15" s="26" t="s">
        <v>97</v>
      </c>
      <c r="B15" s="16">
        <v>2000</v>
      </c>
      <c r="C15" s="17">
        <v>42230</v>
      </c>
      <c r="D15" s="17">
        <v>42201</v>
      </c>
      <c r="E15" s="17"/>
      <c r="F15" s="17"/>
      <c r="G15" s="1">
        <f t="shared" si="0"/>
        <v>-29</v>
      </c>
      <c r="H15" s="16">
        <f t="shared" si="1"/>
        <v>-58000</v>
      </c>
    </row>
    <row r="16" spans="1:8" ht="15">
      <c r="A16" s="26" t="s">
        <v>98</v>
      </c>
      <c r="B16" s="16">
        <v>434.42</v>
      </c>
      <c r="C16" s="17">
        <v>42231</v>
      </c>
      <c r="D16" s="17">
        <v>42201</v>
      </c>
      <c r="E16" s="17"/>
      <c r="F16" s="17"/>
      <c r="G16" s="1">
        <f t="shared" si="0"/>
        <v>-30</v>
      </c>
      <c r="H16" s="16">
        <f t="shared" si="1"/>
        <v>-13032.6</v>
      </c>
    </row>
    <row r="17" spans="1:8" ht="15">
      <c r="A17" s="26" t="s">
        <v>99</v>
      </c>
      <c r="B17" s="16">
        <v>57.81</v>
      </c>
      <c r="C17" s="17">
        <v>42235</v>
      </c>
      <c r="D17" s="17">
        <v>42205</v>
      </c>
      <c r="E17" s="17"/>
      <c r="F17" s="17"/>
      <c r="G17" s="1">
        <f t="shared" si="0"/>
        <v>-30</v>
      </c>
      <c r="H17" s="16">
        <f t="shared" si="1"/>
        <v>-1734.3000000000002</v>
      </c>
    </row>
    <row r="18" spans="1:8" ht="15">
      <c r="A18" s="26" t="s">
        <v>100</v>
      </c>
      <c r="B18" s="16">
        <v>98.31</v>
      </c>
      <c r="C18" s="17">
        <v>42235</v>
      </c>
      <c r="D18" s="17">
        <v>42205</v>
      </c>
      <c r="E18" s="17"/>
      <c r="F18" s="17"/>
      <c r="G18" s="1">
        <f t="shared" si="0"/>
        <v>-30</v>
      </c>
      <c r="H18" s="16">
        <f t="shared" si="1"/>
        <v>-2949.3</v>
      </c>
    </row>
    <row r="19" spans="1:8" ht="15">
      <c r="A19" s="26" t="s">
        <v>101</v>
      </c>
      <c r="B19" s="16">
        <v>59.84</v>
      </c>
      <c r="C19" s="17">
        <v>42235</v>
      </c>
      <c r="D19" s="17">
        <v>42205</v>
      </c>
      <c r="E19" s="17"/>
      <c r="F19" s="17"/>
      <c r="G19" s="1">
        <f t="shared" si="0"/>
        <v>-30</v>
      </c>
      <c r="H19" s="16">
        <f t="shared" si="1"/>
        <v>-1795.2</v>
      </c>
    </row>
    <row r="20" spans="1:8" ht="15">
      <c r="A20" s="26" t="s">
        <v>102</v>
      </c>
      <c r="B20" s="16">
        <v>49.2</v>
      </c>
      <c r="C20" s="17">
        <v>42238</v>
      </c>
      <c r="D20" s="17">
        <v>42213</v>
      </c>
      <c r="E20" s="17"/>
      <c r="F20" s="17"/>
      <c r="G20" s="1">
        <f t="shared" si="0"/>
        <v>-25</v>
      </c>
      <c r="H20" s="16">
        <f t="shared" si="1"/>
        <v>-1230</v>
      </c>
    </row>
    <row r="21" spans="1:8" ht="15">
      <c r="A21" s="26" t="s">
        <v>103</v>
      </c>
      <c r="B21" s="16">
        <v>143.64</v>
      </c>
      <c r="C21" s="17">
        <v>42242</v>
      </c>
      <c r="D21" s="17">
        <v>42213</v>
      </c>
      <c r="E21" s="17"/>
      <c r="F21" s="17"/>
      <c r="G21" s="1">
        <f t="shared" si="0"/>
        <v>-29</v>
      </c>
      <c r="H21" s="16">
        <f t="shared" si="1"/>
        <v>-4165.5599999999995</v>
      </c>
    </row>
    <row r="22" spans="1:8" ht="15">
      <c r="A22" s="26" t="s">
        <v>104</v>
      </c>
      <c r="B22" s="16">
        <v>232.25</v>
      </c>
      <c r="C22" s="17">
        <v>42244</v>
      </c>
      <c r="D22" s="17">
        <v>42215</v>
      </c>
      <c r="E22" s="17"/>
      <c r="F22" s="17"/>
      <c r="G22" s="1">
        <f t="shared" si="0"/>
        <v>-29</v>
      </c>
      <c r="H22" s="16">
        <f t="shared" si="1"/>
        <v>-6735.25</v>
      </c>
    </row>
    <row r="23" spans="1:8" ht="15">
      <c r="A23" s="26" t="s">
        <v>105</v>
      </c>
      <c r="B23" s="16">
        <v>270</v>
      </c>
      <c r="C23" s="17">
        <v>42288</v>
      </c>
      <c r="D23" s="17">
        <v>42262</v>
      </c>
      <c r="E23" s="17"/>
      <c r="F23" s="17"/>
      <c r="G23" s="1">
        <f t="shared" si="0"/>
        <v>-26</v>
      </c>
      <c r="H23" s="16">
        <f t="shared" si="1"/>
        <v>-7020</v>
      </c>
    </row>
    <row r="24" spans="1:8" ht="15">
      <c r="A24" s="26" t="s">
        <v>106</v>
      </c>
      <c r="B24" s="16">
        <v>94.92</v>
      </c>
      <c r="C24" s="17">
        <v>42288</v>
      </c>
      <c r="D24" s="17">
        <v>42262</v>
      </c>
      <c r="E24" s="17"/>
      <c r="F24" s="17"/>
      <c r="G24" s="1">
        <f t="shared" si="0"/>
        <v>-26</v>
      </c>
      <c r="H24" s="16">
        <f t="shared" si="1"/>
        <v>-2467.92</v>
      </c>
    </row>
    <row r="25" spans="1:8" ht="15">
      <c r="A25" s="26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6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6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6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6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6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6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6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6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6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6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6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6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6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6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6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6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6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6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6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6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6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6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6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6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6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6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6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6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6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6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6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6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6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6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6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6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6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6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6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6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6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6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6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6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6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6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6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6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6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6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6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6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6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6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6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6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6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6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6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6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6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6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6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6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6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6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6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6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6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6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6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6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6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6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6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6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6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6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6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6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6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6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6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6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6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6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6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6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6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6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6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6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6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6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6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6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6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6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6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6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6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6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6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6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6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6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6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6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6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6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6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6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6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6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6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6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6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6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6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6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6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6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6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6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6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6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6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6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6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6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6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6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6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6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6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6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6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6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6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6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6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6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6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6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6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6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6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6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6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6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6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6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6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6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6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6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6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6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6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6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6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6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6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6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6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6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6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6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6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6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6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6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6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6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6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6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6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6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24937.160000000003</v>
      </c>
      <c r="C1">
        <f>COUNTA(A4:A203)</f>
        <v>30</v>
      </c>
      <c r="G1" s="20">
        <f>IF(B1&lt;&gt;0,H1/B1,0)</f>
        <v>-24.54696084076936</v>
      </c>
      <c r="H1" s="19">
        <f>SUM(H4:H195)</f>
        <v>-612131.4900000001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8" t="s">
        <v>11</v>
      </c>
      <c r="F3" s="59"/>
      <c r="G3" s="14" t="s">
        <v>9</v>
      </c>
      <c r="H3" s="14" t="s">
        <v>10</v>
      </c>
    </row>
    <row r="4" spans="1:8" ht="15">
      <c r="A4" s="26" t="s">
        <v>107</v>
      </c>
      <c r="B4" s="16">
        <v>208.7</v>
      </c>
      <c r="C4" s="17">
        <v>42221</v>
      </c>
      <c r="D4" s="17">
        <v>42283</v>
      </c>
      <c r="E4" s="17"/>
      <c r="F4" s="17"/>
      <c r="G4" s="1">
        <f>D4-C4-(F4-E4)</f>
        <v>62</v>
      </c>
      <c r="H4" s="16">
        <f>B4*G4</f>
        <v>12939.4</v>
      </c>
    </row>
    <row r="5" spans="1:8" ht="15">
      <c r="A5" s="26" t="s">
        <v>108</v>
      </c>
      <c r="B5" s="16">
        <v>216.47</v>
      </c>
      <c r="C5" s="17">
        <v>42292</v>
      </c>
      <c r="D5" s="17">
        <v>42283</v>
      </c>
      <c r="E5" s="17"/>
      <c r="F5" s="17"/>
      <c r="G5" s="1">
        <f aca="true" t="shared" si="0" ref="G5:G68">D5-C5-(F5-E5)</f>
        <v>-9</v>
      </c>
      <c r="H5" s="16">
        <f aca="true" t="shared" si="1" ref="H5:H68">B5*G5</f>
        <v>-1948.23</v>
      </c>
    </row>
    <row r="6" spans="1:8" ht="15">
      <c r="A6" s="26" t="s">
        <v>109</v>
      </c>
      <c r="B6" s="16">
        <v>64.33</v>
      </c>
      <c r="C6" s="17">
        <v>42298</v>
      </c>
      <c r="D6" s="17">
        <v>42283</v>
      </c>
      <c r="E6" s="17"/>
      <c r="F6" s="17"/>
      <c r="G6" s="1">
        <f t="shared" si="0"/>
        <v>-15</v>
      </c>
      <c r="H6" s="16">
        <f t="shared" si="1"/>
        <v>-964.9499999999999</v>
      </c>
    </row>
    <row r="7" spans="1:8" ht="15">
      <c r="A7" s="26" t="s">
        <v>110</v>
      </c>
      <c r="B7" s="16">
        <v>62.98</v>
      </c>
      <c r="C7" s="17">
        <v>42298</v>
      </c>
      <c r="D7" s="17">
        <v>42283</v>
      </c>
      <c r="E7" s="17"/>
      <c r="F7" s="17"/>
      <c r="G7" s="1">
        <f t="shared" si="0"/>
        <v>-15</v>
      </c>
      <c r="H7" s="16">
        <f t="shared" si="1"/>
        <v>-944.6999999999999</v>
      </c>
    </row>
    <row r="8" spans="1:8" ht="15">
      <c r="A8" s="26" t="s">
        <v>111</v>
      </c>
      <c r="B8" s="16">
        <v>108.28</v>
      </c>
      <c r="C8" s="17">
        <v>42298</v>
      </c>
      <c r="D8" s="17">
        <v>42283</v>
      </c>
      <c r="E8" s="17"/>
      <c r="F8" s="17"/>
      <c r="G8" s="1">
        <f t="shared" si="0"/>
        <v>-15</v>
      </c>
      <c r="H8" s="16">
        <f t="shared" si="1"/>
        <v>-1624.2</v>
      </c>
    </row>
    <row r="9" spans="1:8" ht="15">
      <c r="A9" s="26" t="s">
        <v>112</v>
      </c>
      <c r="B9" s="16">
        <v>645.4</v>
      </c>
      <c r="C9" s="17">
        <v>42312</v>
      </c>
      <c r="D9" s="17">
        <v>42283</v>
      </c>
      <c r="E9" s="17"/>
      <c r="F9" s="17"/>
      <c r="G9" s="1">
        <f t="shared" si="0"/>
        <v>-29</v>
      </c>
      <c r="H9" s="16">
        <f t="shared" si="1"/>
        <v>-18716.6</v>
      </c>
    </row>
    <row r="10" spans="1:8" ht="15">
      <c r="A10" s="26" t="s">
        <v>113</v>
      </c>
      <c r="B10" s="16">
        <v>207.31</v>
      </c>
      <c r="C10" s="17">
        <v>42221</v>
      </c>
      <c r="D10" s="17">
        <v>42297</v>
      </c>
      <c r="E10" s="17"/>
      <c r="F10" s="17"/>
      <c r="G10" s="1">
        <f t="shared" si="0"/>
        <v>76</v>
      </c>
      <c r="H10" s="16">
        <f t="shared" si="1"/>
        <v>15755.56</v>
      </c>
    </row>
    <row r="11" spans="1:8" ht="15">
      <c r="A11" s="26" t="s">
        <v>114</v>
      </c>
      <c r="B11" s="16">
        <v>300</v>
      </c>
      <c r="C11" s="17">
        <v>42321</v>
      </c>
      <c r="D11" s="17">
        <v>42297</v>
      </c>
      <c r="E11" s="17"/>
      <c r="F11" s="17"/>
      <c r="G11" s="1">
        <f t="shared" si="0"/>
        <v>-24</v>
      </c>
      <c r="H11" s="16">
        <f t="shared" si="1"/>
        <v>-7200</v>
      </c>
    </row>
    <row r="12" spans="1:8" ht="15">
      <c r="A12" s="26" t="s">
        <v>115</v>
      </c>
      <c r="B12" s="16">
        <v>215.8</v>
      </c>
      <c r="C12" s="17">
        <v>42326</v>
      </c>
      <c r="D12" s="17">
        <v>42297</v>
      </c>
      <c r="E12" s="17"/>
      <c r="F12" s="17"/>
      <c r="G12" s="1">
        <f t="shared" si="0"/>
        <v>-29</v>
      </c>
      <c r="H12" s="16">
        <f t="shared" si="1"/>
        <v>-6258.200000000001</v>
      </c>
    </row>
    <row r="13" spans="1:8" ht="15">
      <c r="A13" s="26" t="s">
        <v>116</v>
      </c>
      <c r="B13" s="16">
        <v>60.3</v>
      </c>
      <c r="C13" s="17">
        <v>42326</v>
      </c>
      <c r="D13" s="17">
        <v>42297</v>
      </c>
      <c r="E13" s="17"/>
      <c r="F13" s="17"/>
      <c r="G13" s="1">
        <f t="shared" si="0"/>
        <v>-29</v>
      </c>
      <c r="H13" s="16">
        <f t="shared" si="1"/>
        <v>-1748.6999999999998</v>
      </c>
    </row>
    <row r="14" spans="1:8" ht="15">
      <c r="A14" s="26" t="s">
        <v>117</v>
      </c>
      <c r="B14" s="16">
        <v>222.95</v>
      </c>
      <c r="C14" s="17">
        <v>42221</v>
      </c>
      <c r="D14" s="17">
        <v>42314</v>
      </c>
      <c r="E14" s="17"/>
      <c r="F14" s="17"/>
      <c r="G14" s="1">
        <f t="shared" si="0"/>
        <v>93</v>
      </c>
      <c r="H14" s="16">
        <f t="shared" si="1"/>
        <v>20734.35</v>
      </c>
    </row>
    <row r="15" spans="1:8" ht="15">
      <c r="A15" s="26" t="s">
        <v>118</v>
      </c>
      <c r="B15" s="16">
        <v>567</v>
      </c>
      <c r="C15" s="17">
        <v>42340</v>
      </c>
      <c r="D15" s="17">
        <v>42314</v>
      </c>
      <c r="E15" s="17"/>
      <c r="F15" s="17"/>
      <c r="G15" s="1">
        <f t="shared" si="0"/>
        <v>-26</v>
      </c>
      <c r="H15" s="16">
        <f t="shared" si="1"/>
        <v>-14742</v>
      </c>
    </row>
    <row r="16" spans="1:8" ht="15">
      <c r="A16" s="26" t="s">
        <v>119</v>
      </c>
      <c r="B16" s="16">
        <v>195</v>
      </c>
      <c r="C16" s="17">
        <v>42341</v>
      </c>
      <c r="D16" s="17">
        <v>42314</v>
      </c>
      <c r="E16" s="17"/>
      <c r="F16" s="17"/>
      <c r="G16" s="1">
        <f t="shared" si="0"/>
        <v>-27</v>
      </c>
      <c r="H16" s="16">
        <f t="shared" si="1"/>
        <v>-5265</v>
      </c>
    </row>
    <row r="17" spans="1:8" ht="15">
      <c r="A17" s="26" t="s">
        <v>120</v>
      </c>
      <c r="B17" s="16">
        <v>1892.6</v>
      </c>
      <c r="C17" s="17">
        <v>42340</v>
      </c>
      <c r="D17" s="17">
        <v>42314</v>
      </c>
      <c r="E17" s="17"/>
      <c r="F17" s="17"/>
      <c r="G17" s="1">
        <f t="shared" si="0"/>
        <v>-26</v>
      </c>
      <c r="H17" s="16">
        <f t="shared" si="1"/>
        <v>-49207.6</v>
      </c>
    </row>
    <row r="18" spans="1:8" ht="15">
      <c r="A18" s="26" t="s">
        <v>121</v>
      </c>
      <c r="B18" s="16">
        <v>126.79</v>
      </c>
      <c r="C18" s="17">
        <v>42340</v>
      </c>
      <c r="D18" s="17">
        <v>42314</v>
      </c>
      <c r="E18" s="17"/>
      <c r="F18" s="17"/>
      <c r="G18" s="1">
        <f t="shared" si="0"/>
        <v>-26</v>
      </c>
      <c r="H18" s="16">
        <f t="shared" si="1"/>
        <v>-3296.54</v>
      </c>
    </row>
    <row r="19" spans="1:8" ht="15">
      <c r="A19" s="26" t="s">
        <v>122</v>
      </c>
      <c r="B19" s="16">
        <v>794.45</v>
      </c>
      <c r="C19" s="17">
        <v>42344</v>
      </c>
      <c r="D19" s="17">
        <v>42314</v>
      </c>
      <c r="E19" s="17"/>
      <c r="F19" s="17"/>
      <c r="G19" s="1">
        <f t="shared" si="0"/>
        <v>-30</v>
      </c>
      <c r="H19" s="16">
        <f t="shared" si="1"/>
        <v>-23833.5</v>
      </c>
    </row>
    <row r="20" spans="1:8" ht="15">
      <c r="A20" s="26" t="s">
        <v>123</v>
      </c>
      <c r="B20" s="16">
        <v>288</v>
      </c>
      <c r="C20" s="17">
        <v>42349</v>
      </c>
      <c r="D20" s="17">
        <v>42321</v>
      </c>
      <c r="E20" s="17"/>
      <c r="F20" s="17"/>
      <c r="G20" s="1">
        <f t="shared" si="0"/>
        <v>-28</v>
      </c>
      <c r="H20" s="16">
        <f t="shared" si="1"/>
        <v>-8064</v>
      </c>
    </row>
    <row r="21" spans="1:8" ht="15">
      <c r="A21" s="26" t="s">
        <v>124</v>
      </c>
      <c r="B21" s="16">
        <v>13000</v>
      </c>
      <c r="C21" s="17">
        <v>42349</v>
      </c>
      <c r="D21" s="17">
        <v>42321</v>
      </c>
      <c r="E21" s="17"/>
      <c r="F21" s="17"/>
      <c r="G21" s="1">
        <f t="shared" si="0"/>
        <v>-28</v>
      </c>
      <c r="H21" s="16">
        <f t="shared" si="1"/>
        <v>-364000</v>
      </c>
    </row>
    <row r="22" spans="1:8" ht="15">
      <c r="A22" s="26" t="s">
        <v>125</v>
      </c>
      <c r="B22" s="16">
        <v>140</v>
      </c>
      <c r="C22" s="17">
        <v>42349</v>
      </c>
      <c r="D22" s="17">
        <v>42321</v>
      </c>
      <c r="E22" s="17"/>
      <c r="F22" s="17"/>
      <c r="G22" s="1">
        <f t="shared" si="0"/>
        <v>-28</v>
      </c>
      <c r="H22" s="16">
        <f t="shared" si="1"/>
        <v>-3920</v>
      </c>
    </row>
    <row r="23" spans="1:8" ht="15">
      <c r="A23" s="26" t="s">
        <v>126</v>
      </c>
      <c r="B23" s="16">
        <v>231.77</v>
      </c>
      <c r="C23" s="17">
        <v>42357</v>
      </c>
      <c r="D23" s="17">
        <v>42332</v>
      </c>
      <c r="E23" s="17"/>
      <c r="F23" s="17"/>
      <c r="G23" s="1">
        <f t="shared" si="0"/>
        <v>-25</v>
      </c>
      <c r="H23" s="16">
        <f t="shared" si="1"/>
        <v>-5794.25</v>
      </c>
    </row>
    <row r="24" spans="1:8" ht="15">
      <c r="A24" s="26" t="s">
        <v>127</v>
      </c>
      <c r="B24" s="16">
        <v>20.66</v>
      </c>
      <c r="C24" s="17">
        <v>42357</v>
      </c>
      <c r="D24" s="17">
        <v>42332</v>
      </c>
      <c r="E24" s="17"/>
      <c r="F24" s="17"/>
      <c r="G24" s="1">
        <f t="shared" si="0"/>
        <v>-25</v>
      </c>
      <c r="H24" s="16">
        <f t="shared" si="1"/>
        <v>-516.5</v>
      </c>
    </row>
    <row r="25" spans="1:8" ht="15">
      <c r="A25" s="26" t="s">
        <v>128</v>
      </c>
      <c r="B25" s="16">
        <v>98.62</v>
      </c>
      <c r="C25" s="17">
        <v>42356</v>
      </c>
      <c r="D25" s="17">
        <v>42332</v>
      </c>
      <c r="E25" s="17"/>
      <c r="F25" s="17"/>
      <c r="G25" s="1">
        <f t="shared" si="0"/>
        <v>-24</v>
      </c>
      <c r="H25" s="16">
        <f t="shared" si="1"/>
        <v>-2366.88</v>
      </c>
    </row>
    <row r="26" spans="1:8" ht="15">
      <c r="A26" s="26" t="s">
        <v>129</v>
      </c>
      <c r="B26" s="16">
        <v>57.66</v>
      </c>
      <c r="C26" s="17">
        <v>42356</v>
      </c>
      <c r="D26" s="17">
        <v>42332</v>
      </c>
      <c r="E26" s="17"/>
      <c r="F26" s="17"/>
      <c r="G26" s="1">
        <f t="shared" si="0"/>
        <v>-24</v>
      </c>
      <c r="H26" s="16">
        <f t="shared" si="1"/>
        <v>-1383.84</v>
      </c>
    </row>
    <row r="27" spans="1:8" ht="15">
      <c r="A27" s="26" t="s">
        <v>130</v>
      </c>
      <c r="B27" s="16">
        <v>60.18</v>
      </c>
      <c r="C27" s="17">
        <v>42356</v>
      </c>
      <c r="D27" s="17">
        <v>42332</v>
      </c>
      <c r="E27" s="17"/>
      <c r="F27" s="17"/>
      <c r="G27" s="1">
        <f t="shared" si="0"/>
        <v>-24</v>
      </c>
      <c r="H27" s="16">
        <f t="shared" si="1"/>
        <v>-1444.32</v>
      </c>
    </row>
    <row r="28" spans="1:8" ht="15">
      <c r="A28" s="26" t="s">
        <v>131</v>
      </c>
      <c r="B28" s="16">
        <v>886</v>
      </c>
      <c r="C28" s="17">
        <v>42362</v>
      </c>
      <c r="D28" s="17">
        <v>42332</v>
      </c>
      <c r="E28" s="17"/>
      <c r="F28" s="17"/>
      <c r="G28" s="1">
        <f t="shared" si="0"/>
        <v>-30</v>
      </c>
      <c r="H28" s="16">
        <f t="shared" si="1"/>
        <v>-26580</v>
      </c>
    </row>
    <row r="29" spans="1:8" ht="15">
      <c r="A29" s="26" t="s">
        <v>132</v>
      </c>
      <c r="B29" s="16">
        <v>1439.29</v>
      </c>
      <c r="C29" s="17">
        <v>42371</v>
      </c>
      <c r="D29" s="17">
        <v>42342</v>
      </c>
      <c r="E29" s="17"/>
      <c r="F29" s="17"/>
      <c r="G29" s="1">
        <f t="shared" si="0"/>
        <v>-29</v>
      </c>
      <c r="H29" s="16">
        <f t="shared" si="1"/>
        <v>-41739.409999999996</v>
      </c>
    </row>
    <row r="30" spans="1:8" ht="15">
      <c r="A30" s="26" t="s">
        <v>133</v>
      </c>
      <c r="B30" s="16">
        <v>350</v>
      </c>
      <c r="C30" s="17">
        <v>42370</v>
      </c>
      <c r="D30" s="17">
        <v>42342</v>
      </c>
      <c r="E30" s="17"/>
      <c r="F30" s="17"/>
      <c r="G30" s="1">
        <f t="shared" si="0"/>
        <v>-28</v>
      </c>
      <c r="H30" s="16">
        <f t="shared" si="1"/>
        <v>-9800</v>
      </c>
    </row>
    <row r="31" spans="1:8" ht="15">
      <c r="A31" s="26" t="s">
        <v>134</v>
      </c>
      <c r="B31" s="16">
        <v>152.5</v>
      </c>
      <c r="C31" s="17">
        <v>42377</v>
      </c>
      <c r="D31" s="17">
        <v>42348</v>
      </c>
      <c r="E31" s="17"/>
      <c r="F31" s="17"/>
      <c r="G31" s="1">
        <f t="shared" si="0"/>
        <v>-29</v>
      </c>
      <c r="H31" s="16">
        <f t="shared" si="1"/>
        <v>-4422.5</v>
      </c>
    </row>
    <row r="32" spans="1:8" ht="15">
      <c r="A32" s="26" t="s">
        <v>135</v>
      </c>
      <c r="B32" s="16">
        <v>453.7</v>
      </c>
      <c r="C32" s="17">
        <v>42372</v>
      </c>
      <c r="D32" s="17">
        <v>42348</v>
      </c>
      <c r="E32" s="17"/>
      <c r="F32" s="17"/>
      <c r="G32" s="1">
        <f t="shared" si="0"/>
        <v>-24</v>
      </c>
      <c r="H32" s="16">
        <f t="shared" si="1"/>
        <v>-10888.8</v>
      </c>
    </row>
    <row r="33" spans="1:8" ht="15">
      <c r="A33" s="26" t="s">
        <v>136</v>
      </c>
      <c r="B33" s="16">
        <v>1870.42</v>
      </c>
      <c r="C33" s="17">
        <v>42372</v>
      </c>
      <c r="D33" s="17">
        <v>42348</v>
      </c>
      <c r="E33" s="17"/>
      <c r="F33" s="17"/>
      <c r="G33" s="1">
        <f t="shared" si="0"/>
        <v>-24</v>
      </c>
      <c r="H33" s="16">
        <f t="shared" si="1"/>
        <v>-44890.08</v>
      </c>
    </row>
    <row r="34" spans="1:8" ht="15">
      <c r="A34" s="26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6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6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6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6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6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6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6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6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6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6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6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6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6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6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6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6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6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6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6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6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6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6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6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6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6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6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6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6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6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6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6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6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6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6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6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6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6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6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6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6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6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6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6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6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6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6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6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6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6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6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6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6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6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6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6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6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6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6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6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6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6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6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6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6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6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6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6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6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6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6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6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6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6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6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6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6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6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6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6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6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6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6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6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6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6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6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6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6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6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6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6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6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6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6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6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6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6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6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6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6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6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6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6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6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6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6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6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6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6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6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6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6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6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6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6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6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6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6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6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6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6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6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6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6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6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6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6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6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6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6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6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6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6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6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6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6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6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6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6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6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6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6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6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6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6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6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6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6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6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6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6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6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6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6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6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6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6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6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6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6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6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6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6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6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6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6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6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6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6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2016-01-15T22:30:28Z</dcterms:modified>
  <cp:category/>
  <cp:version/>
  <cp:contentType/>
  <cp:contentStatus/>
</cp:coreProperties>
</file>